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18" yWindow="65346" windowWidth="15949" windowHeight="11765" tabRatio="698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Лист1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</definedNames>
  <calcPr fullCalcOnLoad="1"/>
</workbook>
</file>

<file path=xl/sharedStrings.xml><?xml version="1.0" encoding="utf-8"?>
<sst xmlns="http://schemas.openxmlformats.org/spreadsheetml/2006/main" count="624" uniqueCount="64">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</sst>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22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2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6923.2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2437.1+638.7</f>
        <v>3075.8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35823.2</v>
      </c>
      <c r="AG24" s="72">
        <f t="shared" si="3"/>
        <v>10164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2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72">
        <f aca="true" t="shared" si="14" ref="AG61:AG67">B61+C61-AF61</f>
        <v>661.6</v>
      </c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4" sqref="U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133988.67000000016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174201.8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1906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41328.40000000001</v>
      </c>
      <c r="T9" s="68">
        <f t="shared" si="0"/>
        <v>13693.400000000001</v>
      </c>
      <c r="U9" s="68">
        <f t="shared" si="0"/>
        <v>5063.6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169656.8</v>
      </c>
      <c r="AG9" s="69">
        <f>AG10+AG15+AG24+AG33+AG47+AG52+AG54+AG61+AG62+AG71+AG72+AG76+AG88+AG81+AG83+AG82+AG69+AG89+AG91+AG90+AG70+AG40+AG92</f>
        <v>104027.60000000002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6589.199999999997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1108.299999999992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9827.799999999996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104.30000000000001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26.00000000000007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8.9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1382.7000000000003</v>
      </c>
      <c r="AG47" s="72">
        <f>B47+C47-AF47</f>
        <v>899.9000000000001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8.9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127.70000000000006</v>
      </c>
      <c r="AG51" s="72">
        <f>AG47-AG49-AG48</f>
        <v>326.40000000000003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3462.2000000000003</v>
      </c>
      <c r="AG52" s="72">
        <f aca="true" t="shared" si="11" ref="AG52:AG59">B52+C52-AF52</f>
        <v>5432.4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741.9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657.7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2258.4</v>
      </c>
      <c r="AG71" s="130">
        <f t="shared" si="16"/>
        <v>56.999999999999545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2036.1999999999998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2502.5</v>
      </c>
      <c r="AG89" s="72">
        <f t="shared" si="16"/>
        <v>5237.2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174201.8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1906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41328.40000000001</v>
      </c>
      <c r="T94" s="83">
        <f t="shared" si="17"/>
        <v>13693.400000000001</v>
      </c>
      <c r="U94" s="83">
        <f t="shared" si="17"/>
        <v>5063.6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169656.8</v>
      </c>
      <c r="AG94" s="84">
        <f>AG10+AG15+AG24+AG33+AG47+AG52+AG54+AG61+AG62+AG69+AG71+AG72+AG76+AG81+AG82+AG83+AG88+AG89+AG90+AG91+AG70+AG40+AG92</f>
        <v>104027.60000000002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3.5">
      <c r="A100" s="1" t="s">
        <v>35</v>
      </c>
      <c r="B100" s="2">
        <f aca="true" t="shared" si="24" ref="B100:AD100">B94-B95-B96-B97-B98-B99</f>
        <v>84297.5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1687.3000000000002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12816.100000000013</v>
      </c>
      <c r="T100" s="85">
        <f t="shared" si="24"/>
        <v>1269.700000000001</v>
      </c>
      <c r="U100" s="85">
        <f t="shared" si="24"/>
        <v>2431.3000000000006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80383.8</v>
      </c>
      <c r="AG100" s="85">
        <f>AG94-AG95-AG96-AG97-AG98-AG99</f>
        <v>79253.90000000001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3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44290.5</v>
      </c>
      <c r="AF7" s="54"/>
      <c r="AG7" s="40"/>
    </row>
    <row r="8" spans="1:55" ht="18" customHeight="1">
      <c r="A8" s="47" t="s">
        <v>30</v>
      </c>
      <c r="B8" s="33">
        <f>SUM(E8:AB8)</f>
        <v>108012.4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185789.27000000014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226797.40999999997</v>
      </c>
      <c r="C9" s="104">
        <f aca="true" t="shared" si="0" ref="C9:AD9">C10+C15+C24+C33+C47+C52+C54+C61+C62+C71+C72+C88+C76+C81+C83+C82+C69+C89+C90+C91+C70+C40+C92</f>
        <v>103922.60000000003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4297.099999999999</v>
      </c>
      <c r="Q9" s="68">
        <f t="shared" si="0"/>
        <v>4322.1</v>
      </c>
      <c r="R9" s="68">
        <f t="shared" si="0"/>
        <v>5964.5</v>
      </c>
      <c r="S9" s="68">
        <f t="shared" si="0"/>
        <v>1048.5</v>
      </c>
      <c r="T9" s="68">
        <f t="shared" si="0"/>
        <v>3682.7</v>
      </c>
      <c r="U9" s="68">
        <f t="shared" si="0"/>
        <v>3155.7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96218.59999999999</v>
      </c>
      <c r="AG9" s="69">
        <f>AG10+AG15+AG24+AG33+AG47+AG52+AG54+AG61+AG62+AG71+AG72+AG76+AG88+AG81+AG83+AG82+AG69+AG89+AG91+AG90+AG70+AG40+AG92</f>
        <v>234501.41000000003</v>
      </c>
      <c r="AH9" s="41"/>
      <c r="AI9" s="41"/>
    </row>
    <row r="10" spans="1:34" ht="15">
      <c r="A10" s="4" t="s">
        <v>4</v>
      </c>
      <c r="B10" s="72">
        <f>18071.2+300+578</f>
        <v>18949.2</v>
      </c>
      <c r="C10" s="72">
        <v>6589.199999999997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6729.299999999999</v>
      </c>
      <c r="AG10" s="72">
        <f>B10+C10-AF10</f>
        <v>18809.1</v>
      </c>
      <c r="AH10" s="133"/>
    </row>
    <row r="11" spans="1:34" ht="15">
      <c r="A11" s="3" t="s">
        <v>5</v>
      </c>
      <c r="B11" s="72">
        <f>17270.02+300+578</f>
        <v>18148.02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5997.599999999999</v>
      </c>
      <c r="AG11" s="72">
        <f>B11+C11-AF11</f>
        <v>17210.820000000007</v>
      </c>
      <c r="AH11" s="133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33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1108.299999999992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442.7</v>
      </c>
      <c r="AG14" s="72">
        <f>AG10-AG11-AG12-AG13</f>
        <v>1367.9799999999918</v>
      </c>
      <c r="AH14" s="133"/>
    </row>
    <row r="15" spans="1:35" ht="15" customHeight="1">
      <c r="A15" s="4" t="s">
        <v>6</v>
      </c>
      <c r="B15" s="72">
        <f>86876.4-830.1</f>
        <v>86046.29999999999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31534.1</v>
      </c>
      <c r="AG15" s="72">
        <f aca="true" t="shared" si="3" ref="AG15:AG31">B15+C15-AF15</f>
        <v>76277.80000000002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9572.3</v>
      </c>
      <c r="AG16" s="115">
        <f t="shared" si="3"/>
        <v>27867.999999999996</v>
      </c>
      <c r="AH16" s="134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22431.8</v>
      </c>
      <c r="AG17" s="72">
        <f t="shared" si="3"/>
        <v>56469.549999999974</v>
      </c>
      <c r="AH17" s="135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33"/>
    </row>
    <row r="19" spans="1:34" ht="1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1777.3</v>
      </c>
      <c r="AG19" s="72">
        <f t="shared" si="3"/>
        <v>10387.400000000001</v>
      </c>
      <c r="AH19" s="133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4877.299999999999</v>
      </c>
      <c r="AG20" s="72">
        <f t="shared" si="3"/>
        <v>2216.2000000000007</v>
      </c>
      <c r="AH20" s="133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33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2159.550000000004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1371.4000000000003</v>
      </c>
      <c r="AG23" s="72">
        <f t="shared" si="3"/>
        <v>6949.750000000023</v>
      </c>
    </row>
    <row r="24" spans="1:35" ht="15" customHeight="1">
      <c r="A24" s="4" t="s">
        <v>7</v>
      </c>
      <c r="B24" s="72">
        <f>34265.4-1534.5+750.3</f>
        <v>33481.200000000004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>
        <v>0.6</v>
      </c>
      <c r="J24" s="72"/>
      <c r="K24" s="67">
        <f>441.9+11816.1</f>
        <v>12258</v>
      </c>
      <c r="L24" s="67">
        <f>2322.7+1.7</f>
        <v>2324.3999999999996</v>
      </c>
      <c r="M24" s="67">
        <f>7.7+19.7</f>
        <v>27.4</v>
      </c>
      <c r="N24" s="67"/>
      <c r="O24" s="71">
        <f>186.3+953.3</f>
        <v>1139.6</v>
      </c>
      <c r="P24" s="67">
        <v>92.7</v>
      </c>
      <c r="Q24" s="71">
        <f>82.9+25</f>
        <v>107.9</v>
      </c>
      <c r="R24" s="71">
        <f>301.6+545.3</f>
        <v>846.9</v>
      </c>
      <c r="S24" s="72">
        <v>15.2</v>
      </c>
      <c r="T24" s="72">
        <f>66.4+170.5</f>
        <v>236.9</v>
      </c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17659.000000000004</v>
      </c>
      <c r="AG24" s="72">
        <f t="shared" si="3"/>
        <v>25649.999999999996</v>
      </c>
      <c r="AI24" s="86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545.3</v>
      </c>
      <c r="S25" s="76"/>
      <c r="T25" s="76">
        <v>170.5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14192.300000000001</v>
      </c>
      <c r="AG25" s="115">
        <f t="shared" si="3"/>
        <v>10642.700000000006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92.7</v>
      </c>
      <c r="Q32" s="67">
        <f t="shared" si="5"/>
        <v>107.9</v>
      </c>
      <c r="R32" s="67">
        <f t="shared" si="5"/>
        <v>846.9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17659.000000000004</v>
      </c>
      <c r="AG32" s="72">
        <f>AG24</f>
        <v>25649.999999999996</v>
      </c>
    </row>
    <row r="33" spans="1:33" ht="15" customHeight="1">
      <c r="A33" s="4" t="s">
        <v>8</v>
      </c>
      <c r="B33" s="72">
        <f>319.5+67.3</f>
        <v>386.8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326.7</v>
      </c>
      <c r="AG33" s="72">
        <f aca="true" t="shared" si="6" ref="AG33:AG38">B33+C33-AF33</f>
        <v>164.40000000000003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10.899999999999975</v>
      </c>
      <c r="AG39" s="72">
        <f>AG33-AG34-AG36-AG38-AG35-AG37</f>
        <v>108.10000000000016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566.4</v>
      </c>
      <c r="AG40" s="72">
        <f aca="true" t="shared" si="8" ref="AG40:AG45">B40+C40-AF40</f>
        <v>902.4999999999999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342.8</v>
      </c>
      <c r="AG41" s="72">
        <f t="shared" si="8"/>
        <v>827.3999999999999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14.100000000000037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899.9000000000001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1058.5000000000002</v>
      </c>
      <c r="AG47" s="72">
        <f>B47+C47-AF47</f>
        <v>1496.39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31.2</v>
      </c>
      <c r="AG48" s="72">
        <f>B48+C48-AF48</f>
        <v>77.99999999999999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8.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326.4000000000001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148.29999999999998</v>
      </c>
      <c r="AG51" s="72">
        <f>AG47-AG49-AG48</f>
        <v>400.32000000000016</v>
      </c>
    </row>
    <row r="52" spans="1:33" ht="15" customHeight="1">
      <c r="A52" s="4" t="s">
        <v>0</v>
      </c>
      <c r="B52" s="72">
        <f>4093.81-477.7-64.6</f>
        <v>3551.51</v>
      </c>
      <c r="C52" s="72">
        <v>5432.4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450.8</v>
      </c>
      <c r="U52" s="72">
        <v>129.8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4876.8</v>
      </c>
      <c r="AG52" s="72">
        <f aca="true" t="shared" si="11" ref="AG52:AG59">B52+C52-AF52</f>
        <v>4107.11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817.0999999999997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1631.9999999999998</v>
      </c>
      <c r="AG54" s="72">
        <f t="shared" si="11"/>
        <v>2139.1500000000005</v>
      </c>
      <c r="AH54" s="6"/>
    </row>
    <row r="55" spans="1:34" ht="1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457.6</v>
      </c>
      <c r="AG55" s="72">
        <f t="shared" si="11"/>
        <v>950.4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32.6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44.2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0.9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389.19999999999993</v>
      </c>
      <c r="AG57" s="72">
        <f t="shared" si="11"/>
        <v>62.500000000000114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8.7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21.699999999999996</v>
      </c>
      <c r="T60" s="67">
        <f t="shared" si="12"/>
        <v>17.1</v>
      </c>
      <c r="U60" s="67">
        <f t="shared" si="12"/>
        <v>6.8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735.8999999999996</v>
      </c>
      <c r="AG60" s="72">
        <f>AG54-AG55-AG57-AG59-AG56-AG58</f>
        <v>1117.5500000000004</v>
      </c>
    </row>
    <row r="61" spans="1:33" ht="15" customHeight="1">
      <c r="A61" s="4" t="s">
        <v>10</v>
      </c>
      <c r="B61" s="72">
        <v>116.2</v>
      </c>
      <c r="C61" s="72">
        <v>741.9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84.4</v>
      </c>
      <c r="AG61" s="72">
        <f aca="true" t="shared" si="14" ref="AG61:AG67">B61+C61-AF61</f>
        <v>773.7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1732.5999999999997</v>
      </c>
      <c r="AG62" s="72">
        <f t="shared" si="14"/>
        <v>2636.9000000000005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650.1</v>
      </c>
      <c r="AG63" s="72">
        <f t="shared" si="14"/>
        <v>1598.1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83.69999999999999</v>
      </c>
      <c r="AG65" s="72">
        <f t="shared" si="14"/>
        <v>64.60000000000002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46.4</v>
      </c>
      <c r="AG66" s="72">
        <f t="shared" si="14"/>
        <v>112.79999999999998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842.3999999999999</v>
      </c>
      <c r="AG68" s="72">
        <f>AG62-AG63-AG66-AG67-AG65-AG64</f>
        <v>861.4000000000007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56.999999999999545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135.99999999999955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635.6</v>
      </c>
      <c r="AG72" s="130">
        <f t="shared" si="16"/>
        <v>2358.7</v>
      </c>
      <c r="AH72" s="86">
        <f>AG72+AG69+AG76</f>
        <v>2991.1600000000003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45.50000000000001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68</v>
      </c>
      <c r="AG76" s="130">
        <f t="shared" si="16"/>
        <v>573.3600000000001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39.9</v>
      </c>
      <c r="AG77" s="130">
        <f t="shared" si="16"/>
        <v>80.29999999999995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7.5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4773.5</v>
      </c>
      <c r="AG89" s="72">
        <f t="shared" si="16"/>
        <v>4630.9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16474.3</v>
      </c>
      <c r="AG92" s="72">
        <f t="shared" si="16"/>
        <v>92515.7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226797.40999999997</v>
      </c>
      <c r="C94" s="132">
        <f t="shared" si="17"/>
        <v>103922.60000000003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4297.099999999999</v>
      </c>
      <c r="Q94" s="83">
        <f t="shared" si="17"/>
        <v>4322.1</v>
      </c>
      <c r="R94" s="83">
        <f t="shared" si="17"/>
        <v>5964.5</v>
      </c>
      <c r="S94" s="83">
        <f t="shared" si="17"/>
        <v>1048.5</v>
      </c>
      <c r="T94" s="83">
        <f t="shared" si="17"/>
        <v>3682.7</v>
      </c>
      <c r="U94" s="83">
        <f t="shared" si="17"/>
        <v>3155.7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96218.59999999999</v>
      </c>
      <c r="AG94" s="84">
        <f>AG10+AG15+AG24+AG33+AG47+AG52+AG54+AG61+AG62+AG69+AG71+AG72+AG76+AG81+AG82+AG83+AG88+AG89+AG90+AG91+AG70+AG40+AG92</f>
        <v>234501.41000000003</v>
      </c>
    </row>
    <row r="95" spans="1:33" ht="15">
      <c r="A95" s="3" t="s">
        <v>5</v>
      </c>
      <c r="B95" s="22">
        <f>B11+B17+B26+B34+B55+B63+B73+B41+B77+B48</f>
        <v>98446.16999999997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30210.600000000002</v>
      </c>
      <c r="AG95" s="71">
        <f>B95+C95-AF95</f>
        <v>77298.56999999996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42.099999999999994</v>
      </c>
      <c r="U96" s="67">
        <f t="shared" si="19"/>
        <v>1029.6000000000001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7289.6</v>
      </c>
      <c r="AG96" s="71">
        <f>B96+C96-AF96</f>
        <v>3872.8999999999996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5465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35.5</v>
      </c>
      <c r="T98" s="67">
        <f t="shared" si="21"/>
        <v>21</v>
      </c>
      <c r="U98" s="67">
        <f t="shared" si="21"/>
        <v>295.5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1912.9</v>
      </c>
      <c r="AG98" s="71">
        <f>B98+C98-AF98</f>
        <v>10465.400000000001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2062.3999999999996</v>
      </c>
      <c r="AG99" s="71">
        <f>B99+C99-AF99</f>
        <v>1299.2700000000004</v>
      </c>
    </row>
    <row r="100" spans="1:33" ht="13.5">
      <c r="A100" s="1" t="s">
        <v>35</v>
      </c>
      <c r="B100" s="2">
        <f aca="true" t="shared" si="24" ref="B100:AD100">B94-B95-B96-B97-B98-B99</f>
        <v>117138.27</v>
      </c>
      <c r="C100" s="20">
        <f t="shared" si="24"/>
        <v>79148.10000000003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3733.1999999999994</v>
      </c>
      <c r="Q100" s="85">
        <f t="shared" si="24"/>
        <v>2253.9000000000005</v>
      </c>
      <c r="R100" s="85">
        <f t="shared" si="24"/>
        <v>4899.6</v>
      </c>
      <c r="S100" s="85">
        <f t="shared" si="24"/>
        <v>812.3000000000001</v>
      </c>
      <c r="T100" s="85">
        <f t="shared" si="24"/>
        <v>3432.7999999999997</v>
      </c>
      <c r="U100" s="85">
        <f t="shared" si="24"/>
        <v>1547.2999999999995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54735.099999999984</v>
      </c>
      <c r="AG100" s="85">
        <f>AG94-AG95-AG96-AG97-AG98-AG99</f>
        <v>141551.2700000001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2018-05-29T09:56:29Z</dcterms:modified>
  <cp:category/>
  <cp:version/>
  <cp:contentType/>
  <cp:contentStatus/>
</cp:coreProperties>
</file>